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N:\4_youpa\0_Grundlagen_ChI\11_Mustervorlagen\01_Mustervorlagen Webseite\1_Deutsch\2_Finanzen\Finanzen kompakt\Version Website\"/>
    </mc:Choice>
  </mc:AlternateContent>
  <xr:revisionPtr revIDLastSave="0" documentId="13_ncr:1_{3BA34E57-1D26-4A4D-A43E-A6F2F0ADF2BD}" xr6:coauthVersionLast="45" xr6:coauthVersionMax="45" xr10:uidLastSave="{00000000-0000-0000-0000-000000000000}"/>
  <bookViews>
    <workbookView xWindow="-120" yWindow="-120" windowWidth="29040" windowHeight="15840" activeTab="3" xr2:uid="{D4C756C9-DCF4-8F4A-B4A7-D56F8A9D3BF6}"/>
  </bookViews>
  <sheets>
    <sheet name="zu beachten" sheetId="2" r:id="rId1"/>
    <sheet name="Jahresrechnung 2019" sheetId="1" r:id="rId2"/>
    <sheet name="Bilanz 2019" sheetId="3" r:id="rId3"/>
    <sheet name="Budget 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4" l="1"/>
  <c r="B37" i="4"/>
  <c r="B44" i="4" s="1"/>
  <c r="B34" i="4"/>
  <c r="B27" i="4"/>
  <c r="B14" i="4"/>
  <c r="B13" i="4" l="1"/>
  <c r="B4" i="4" s="1"/>
  <c r="B29" i="4" s="1"/>
  <c r="B21" i="3"/>
  <c r="D18" i="3"/>
  <c r="D16" i="3"/>
  <c r="D21" i="3" s="1"/>
  <c r="B10" i="3"/>
  <c r="D6" i="3"/>
  <c r="D4" i="3"/>
  <c r="D10" i="3" s="1"/>
  <c r="B45" i="4" l="1"/>
  <c r="B46" i="4" s="1"/>
  <c r="B30" i="4"/>
  <c r="B31" i="4" s="1"/>
  <c r="D37" i="1"/>
  <c r="D34" i="1"/>
  <c r="D41" i="1"/>
  <c r="D44" i="1" s="1"/>
  <c r="D13" i="1" s="1"/>
  <c r="D4" i="1" s="1"/>
  <c r="D29" i="1" s="1"/>
  <c r="D14" i="1"/>
  <c r="D27" i="1"/>
  <c r="C37" i="1"/>
  <c r="C34" i="1"/>
  <c r="C41" i="1"/>
  <c r="C14" i="1"/>
  <c r="C27" i="1"/>
  <c r="B37" i="1"/>
  <c r="B34" i="1"/>
  <c r="B41" i="1"/>
  <c r="B44" i="1"/>
  <c r="B4" i="1"/>
  <c r="B14" i="1"/>
  <c r="B27" i="1"/>
  <c r="B29" i="1"/>
  <c r="B45" i="1" s="1"/>
  <c r="B46" i="1" s="1"/>
  <c r="C44" i="1" l="1"/>
  <c r="C13" i="1" s="1"/>
  <c r="C4" i="1" s="1"/>
  <c r="C29" i="1" s="1"/>
  <c r="B30" i="1"/>
  <c r="B31" i="1" s="1"/>
  <c r="D45" i="1"/>
  <c r="D46" i="1" s="1"/>
  <c r="D30" i="1"/>
  <c r="D31" i="1" s="1"/>
  <c r="C45" i="1" l="1"/>
  <c r="C46" i="1" s="1"/>
  <c r="C30" i="1"/>
  <c r="C31" i="1" s="1"/>
</calcChain>
</file>

<file path=xl/sharedStrings.xml><?xml version="1.0" encoding="utf-8"?>
<sst xmlns="http://schemas.openxmlformats.org/spreadsheetml/2006/main" count="151" uniqueCount="80">
  <si>
    <t>Aufwand</t>
  </si>
  <si>
    <t>Bemerkungen</t>
  </si>
  <si>
    <t>Betriebsaufwand</t>
  </si>
  <si>
    <t xml:space="preserve">Spesen </t>
  </si>
  <si>
    <t>100 Fr. pauschal für Vorstandsmitglieder</t>
  </si>
  <si>
    <t>Weiterbildung</t>
  </si>
  <si>
    <t>Seminare des DSJ u.a.</t>
  </si>
  <si>
    <t>Büromaterial</t>
  </si>
  <si>
    <t>sonstiger Verwaltungsaufwand</t>
  </si>
  <si>
    <t>Inserate, Flyer</t>
  </si>
  <si>
    <t>Webseite</t>
  </si>
  <si>
    <t>Sitzungsspesen</t>
  </si>
  <si>
    <t>Mitgliederbeitrag DSJ</t>
  </si>
  <si>
    <t>3.5% der Einnahmen</t>
  </si>
  <si>
    <t>Projektaufwand</t>
  </si>
  <si>
    <t>Projekt 1 - Materialkosten</t>
  </si>
  <si>
    <t>Projekt 1 - Raummiete</t>
  </si>
  <si>
    <t>Projekt 1 - Spesen</t>
  </si>
  <si>
    <t>Projekt 1 - Werbeaufwand</t>
  </si>
  <si>
    <t>Projekt 2 - Materialkosten</t>
  </si>
  <si>
    <t>Projekt 2 - Raummiete</t>
  </si>
  <si>
    <t>Projekt 2 - Spesen</t>
  </si>
  <si>
    <t>Projekt 2 - Werbeaufwand</t>
  </si>
  <si>
    <t>Projekt 3 - Materialkosten</t>
  </si>
  <si>
    <t>Projekt 3 - Raummiete</t>
  </si>
  <si>
    <t>Projekt 3 - Spesen</t>
  </si>
  <si>
    <t>Projekt 3 - Werbeaufwand</t>
  </si>
  <si>
    <t>Sonstiger Aufwand</t>
  </si>
  <si>
    <t>Reservenzuweisung</t>
  </si>
  <si>
    <t>Ertrag</t>
  </si>
  <si>
    <t>Ertrag aus eigenen Leistungen</t>
  </si>
  <si>
    <t>Eintritte</t>
  </si>
  <si>
    <t>Verkauf</t>
  </si>
  <si>
    <t>Kuchenverkauf</t>
  </si>
  <si>
    <t>Beiträge Dritter</t>
  </si>
  <si>
    <t>Gemeindebeitrag</t>
  </si>
  <si>
    <t>Mitgliederbeiträge</t>
  </si>
  <si>
    <t>20 x 10 Franken</t>
  </si>
  <si>
    <t>Diverse Erträge</t>
  </si>
  <si>
    <t>Zinserträge</t>
  </si>
  <si>
    <t>Zinsen PC-Konto</t>
  </si>
  <si>
    <t>übrige Erträge</t>
  </si>
  <si>
    <t>Jahresrechnung 2018</t>
  </si>
  <si>
    <t>Mustervorlagen Finanzen</t>
  </si>
  <si>
    <t>Aktive</t>
  </si>
  <si>
    <t>Betrag</t>
  </si>
  <si>
    <t>Passive</t>
  </si>
  <si>
    <t>Kasse</t>
  </si>
  <si>
    <t>Fremdkapital</t>
  </si>
  <si>
    <t>Post</t>
  </si>
  <si>
    <t>Passive Rechnungsabgrenzung</t>
  </si>
  <si>
    <t>Bank</t>
  </si>
  <si>
    <t>Eigenkapital</t>
  </si>
  <si>
    <t>Aktive Rechnungsabgrenzung</t>
  </si>
  <si>
    <t>Reserven</t>
  </si>
  <si>
    <t>Gewinn</t>
  </si>
  <si>
    <t>Übrige Erträge</t>
  </si>
  <si>
    <t>Verlust 2019</t>
  </si>
  <si>
    <t>Gewinn 2019</t>
  </si>
  <si>
    <t>Verwendung</t>
  </si>
  <si>
    <t>Jugendparlament Schlussbilanz per 31.12.2019</t>
  </si>
  <si>
    <t>Jugendparlament Eröffnungsbilanz per 01.01.2020</t>
  </si>
  <si>
    <t>Jugendparlament Mustertal Budget für das Jahr 2020</t>
  </si>
  <si>
    <t>Verlust 2020</t>
  </si>
  <si>
    <t>Gewinn 2020</t>
  </si>
  <si>
    <t>Jugendparlament Jahresrechnung für das Jahr 2019</t>
  </si>
  <si>
    <t>Dies ist eine vom DSJ zur Verfügung gestellte Mustervorlage. Bitte beachtet, dass die Tabelle in ein Word-Dokument eingebettet werden sollte und deshalb keine Logos oder Ähnliches enthält. Für Fragen zu einer bestehenden Mustervorlage oder Anfragen nach einer neuen Mustervorlage könnt ihr euch an info@youpa.ch wenden.</t>
  </si>
  <si>
    <t>Zu den Mustervorlagen Finanzen gehören die Jahresrechnung (Ausgaben und Einnahmen), die Bilanz (Vermögenswerte - also Aktiven und Passiven) Stand Ende vergangenes Jahr sowie das Budget (geplante Ausgaben und Einnahmen) des laufenden Jahres (für welches man budgetiert)</t>
  </si>
  <si>
    <t>Positionen</t>
  </si>
  <si>
    <t>Porti/Versandkosten</t>
  </si>
  <si>
    <t>Geschenke für ReferentInnen etc.</t>
  </si>
  <si>
    <t>Alle Aufwände, Erträge und sonstigen Positionen (z.B. Spesen, Mitgliederbeiträge, Kasse/Post/Bank etc.) sind Beispiele, welche zur fixen Kategorie (z.B. Betriebsaufwand) gehören können; sie müssen nur aufgeführt werden, wenn dort effektiv Kosten anfallen oder angefallen sind; ausserdem können andere, neue Posten vorkommen, die in der Vorlage nicht erfasst sind.</t>
  </si>
  <si>
    <t>Total Aufwand</t>
  </si>
  <si>
    <t>Total</t>
  </si>
  <si>
    <t>Total Ertrag</t>
  </si>
  <si>
    <t>private SponsorInnen</t>
  </si>
  <si>
    <t>Total Aktive</t>
  </si>
  <si>
    <t>Total Passive</t>
  </si>
  <si>
    <t>Jahresrechnung 2019</t>
  </si>
  <si>
    <t>Budget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</si>
</sst>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2"/>
      <color theme="0"/>
      <name val="Helvetica"/>
      <family val="2"/>
    </font>
    <font>
      <b/>
      <sz val="10"/>
      <color theme="1"/>
      <name val="Helvetica Light"/>
    </font>
    <font>
      <sz val="10"/>
      <color theme="1"/>
      <name val="Helvetica Light"/>
    </font>
    <font>
      <b/>
      <sz val="10"/>
      <color theme="1"/>
      <name val="Helvetica"/>
      <family val="2"/>
    </font>
    <font>
      <b/>
      <sz val="10"/>
      <color theme="0"/>
      <name val="Helvetica"/>
      <family val="2"/>
    </font>
    <font>
      <sz val="10"/>
      <color theme="0"/>
      <name val="Helvetica"/>
      <family val="2"/>
    </font>
    <font>
      <b/>
      <sz val="10"/>
      <color theme="0"/>
      <name val="Helvetica Light"/>
    </font>
    <font>
      <b/>
      <sz val="10"/>
      <color theme="1"/>
      <name val="Helvetica"/>
    </font>
    <font>
      <sz val="12"/>
      <color theme="0"/>
      <name val="Helvetica"/>
    </font>
    <font>
      <b/>
      <sz val="9.5"/>
      <color theme="0"/>
      <name val="Helvetica"/>
    </font>
    <font>
      <sz val="9.5"/>
      <color theme="0"/>
      <name val="Helvetica"/>
    </font>
    <font>
      <sz val="9.5"/>
      <color theme="1"/>
      <name val="Helvetica"/>
    </font>
    <font>
      <b/>
      <sz val="9.5"/>
      <color theme="1"/>
      <name val="Helvetica"/>
    </font>
    <font>
      <b/>
      <i/>
      <sz val="9.5"/>
      <color theme="1"/>
      <name val="Helvetica"/>
    </font>
    <font>
      <b/>
      <sz val="9.5"/>
      <name val="Helvetica"/>
    </font>
    <font>
      <sz val="9.5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0" fillId="0" borderId="0" xfId="0" applyFill="1"/>
    <xf numFmtId="4" fontId="3" fillId="4" borderId="2" xfId="0" applyNumberFormat="1" applyFont="1" applyFill="1" applyBorder="1"/>
    <xf numFmtId="4" fontId="3" fillId="4" borderId="11" xfId="0" applyNumberFormat="1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4" fontId="3" fillId="4" borderId="3" xfId="0" applyNumberFormat="1" applyFont="1" applyFill="1" applyBorder="1"/>
    <xf numFmtId="4" fontId="3" fillId="4" borderId="4" xfId="0" applyNumberFormat="1" applyFont="1" applyFill="1" applyBorder="1"/>
    <xf numFmtId="4" fontId="3" fillId="4" borderId="13" xfId="0" applyNumberFormat="1" applyFont="1" applyFill="1" applyBorder="1"/>
    <xf numFmtId="4" fontId="3" fillId="4" borderId="12" xfId="0" applyNumberFormat="1" applyFont="1" applyFill="1" applyBorder="1"/>
    <xf numFmtId="4" fontId="7" fillId="2" borderId="0" xfId="0" applyNumberFormat="1" applyFont="1" applyFill="1" applyBorder="1"/>
    <xf numFmtId="4" fontId="3" fillId="4" borderId="0" xfId="0" applyNumberFormat="1" applyFont="1" applyFill="1" applyBorder="1"/>
    <xf numFmtId="0" fontId="3" fillId="4" borderId="11" xfId="0" applyFont="1" applyFill="1" applyBorder="1"/>
    <xf numFmtId="4" fontId="2" fillId="4" borderId="14" xfId="0" applyNumberFormat="1" applyFont="1" applyFill="1" applyBorder="1"/>
    <xf numFmtId="0" fontId="3" fillId="4" borderId="3" xfId="0" applyFont="1" applyFill="1" applyBorder="1"/>
    <xf numFmtId="0" fontId="4" fillId="4" borderId="10" xfId="0" applyFont="1" applyFill="1" applyBorder="1"/>
    <xf numFmtId="0" fontId="4" fillId="4" borderId="13" xfId="0" applyFont="1" applyFill="1" applyBorder="1"/>
    <xf numFmtId="4" fontId="3" fillId="4" borderId="1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4" fontId="3" fillId="0" borderId="15" xfId="0" applyNumberFormat="1" applyFont="1" applyBorder="1"/>
    <xf numFmtId="4" fontId="2" fillId="4" borderId="16" xfId="0" applyNumberFormat="1" applyFont="1" applyFill="1" applyBorder="1"/>
    <xf numFmtId="0" fontId="3" fillId="0" borderId="5" xfId="0" applyFont="1" applyBorder="1"/>
    <xf numFmtId="0" fontId="4" fillId="4" borderId="14" xfId="0" applyFont="1" applyFill="1" applyBorder="1"/>
    <xf numFmtId="4" fontId="3" fillId="0" borderId="17" xfId="0" applyNumberFormat="1" applyFont="1" applyBorder="1"/>
    <xf numFmtId="0" fontId="3" fillId="0" borderId="2" xfId="0" applyFont="1" applyBorder="1"/>
    <xf numFmtId="0" fontId="5" fillId="3" borderId="19" xfId="0" applyFont="1" applyFill="1" applyBorder="1"/>
    <xf numFmtId="0" fontId="6" fillId="2" borderId="19" xfId="0" applyFont="1" applyFill="1" applyBorder="1"/>
    <xf numFmtId="0" fontId="6" fillId="2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9" xfId="0" applyFont="1" applyFill="1" applyBorder="1"/>
    <xf numFmtId="0" fontId="3" fillId="0" borderId="15" xfId="0" applyFont="1" applyBorder="1"/>
    <xf numFmtId="0" fontId="3" fillId="4" borderId="16" xfId="0" applyFont="1" applyFill="1" applyBorder="1"/>
    <xf numFmtId="0" fontId="4" fillId="4" borderId="18" xfId="0" applyFont="1" applyFill="1" applyBorder="1"/>
    <xf numFmtId="0" fontId="3" fillId="4" borderId="11" xfId="0" applyFont="1" applyFill="1" applyBorder="1" applyAlignment="1">
      <alignment vertical="center"/>
    </xf>
    <xf numFmtId="0" fontId="3" fillId="0" borderId="17" xfId="0" applyFont="1" applyBorder="1"/>
    <xf numFmtId="0" fontId="5" fillId="3" borderId="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6" fillId="2" borderId="0" xfId="0" applyFont="1" applyFill="1"/>
    <xf numFmtId="4" fontId="8" fillId="4" borderId="9" xfId="0" applyNumberFormat="1" applyFont="1" applyFill="1" applyBorder="1"/>
    <xf numFmtId="4" fontId="8" fillId="4" borderId="12" xfId="0" applyNumberFormat="1" applyFont="1" applyFill="1" applyBorder="1"/>
    <xf numFmtId="4" fontId="3" fillId="4" borderId="0" xfId="0" applyNumberFormat="1" applyFont="1" applyFill="1"/>
    <xf numFmtId="4" fontId="8" fillId="4" borderId="20" xfId="0" applyNumberFormat="1" applyFont="1" applyFill="1" applyBorder="1"/>
    <xf numFmtId="4" fontId="8" fillId="4" borderId="21" xfId="0" applyNumberFormat="1" applyFont="1" applyFill="1" applyBorder="1"/>
    <xf numFmtId="4" fontId="2" fillId="4" borderId="0" xfId="0" applyNumberFormat="1" applyFont="1" applyFill="1"/>
    <xf numFmtId="4" fontId="2" fillId="4" borderId="11" xfId="0" applyNumberFormat="1" applyFont="1" applyFill="1" applyBorder="1"/>
    <xf numFmtId="0" fontId="2" fillId="4" borderId="22" xfId="0" applyFont="1" applyFill="1" applyBorder="1"/>
    <xf numFmtId="4" fontId="2" fillId="4" borderId="23" xfId="0" applyNumberFormat="1" applyFont="1" applyFill="1" applyBorder="1"/>
    <xf numFmtId="0" fontId="3" fillId="4" borderId="0" xfId="0" applyFont="1" applyFill="1"/>
    <xf numFmtId="0" fontId="10" fillId="3" borderId="0" xfId="0" applyFont="1" applyFill="1"/>
    <xf numFmtId="0" fontId="10" fillId="3" borderId="11" xfId="0" applyFont="1" applyFill="1" applyBorder="1"/>
    <xf numFmtId="0" fontId="11" fillId="2" borderId="1" xfId="0" applyFont="1" applyFill="1" applyBorder="1"/>
    <xf numFmtId="4" fontId="10" fillId="2" borderId="0" xfId="0" applyNumberFormat="1" applyFont="1" applyFill="1"/>
    <xf numFmtId="0" fontId="11" fillId="2" borderId="11" xfId="0" applyFont="1" applyFill="1" applyBorder="1"/>
    <xf numFmtId="0" fontId="12" fillId="4" borderId="1" xfId="0" applyFont="1" applyFill="1" applyBorder="1"/>
    <xf numFmtId="4" fontId="12" fillId="4" borderId="0" xfId="0" applyNumberFormat="1" applyFont="1" applyFill="1"/>
    <xf numFmtId="0" fontId="12" fillId="4" borderId="11" xfId="0" applyFont="1" applyFill="1" applyBorder="1"/>
    <xf numFmtId="0" fontId="13" fillId="4" borderId="11" xfId="0" applyFont="1" applyFill="1" applyBorder="1"/>
    <xf numFmtId="0" fontId="12" fillId="4" borderId="8" xfId="0" applyFont="1" applyFill="1" applyBorder="1"/>
    <xf numFmtId="4" fontId="12" fillId="4" borderId="9" xfId="0" applyNumberFormat="1" applyFont="1" applyFill="1" applyBorder="1"/>
    <xf numFmtId="0" fontId="14" fillId="4" borderId="12" xfId="0" applyFont="1" applyFill="1" applyBorder="1"/>
    <xf numFmtId="0" fontId="12" fillId="4" borderId="7" xfId="0" applyFont="1" applyFill="1" applyBorder="1"/>
    <xf numFmtId="4" fontId="12" fillId="4" borderId="10" xfId="0" applyNumberFormat="1" applyFont="1" applyFill="1" applyBorder="1"/>
    <xf numFmtId="0" fontId="13" fillId="4" borderId="13" xfId="0" applyFont="1" applyFill="1" applyBorder="1"/>
    <xf numFmtId="0" fontId="14" fillId="4" borderId="11" xfId="0" applyFont="1" applyFill="1" applyBorder="1"/>
    <xf numFmtId="0" fontId="13" fillId="4" borderId="12" xfId="0" applyFont="1" applyFill="1" applyBorder="1"/>
    <xf numFmtId="0" fontId="11" fillId="2" borderId="8" xfId="0" applyFont="1" applyFill="1" applyBorder="1"/>
    <xf numFmtId="4" fontId="10" fillId="2" borderId="9" xfId="0" applyNumberFormat="1" applyFont="1" applyFill="1" applyBorder="1"/>
    <xf numFmtId="0" fontId="11" fillId="2" borderId="12" xfId="0" applyFont="1" applyFill="1" applyBorder="1"/>
    <xf numFmtId="0" fontId="12" fillId="4" borderId="13" xfId="0" applyFont="1" applyFill="1" applyBorder="1"/>
    <xf numFmtId="0" fontId="15" fillId="4" borderId="24" xfId="0" applyFont="1" applyFill="1" applyBorder="1"/>
    <xf numFmtId="4" fontId="15" fillId="4" borderId="23" xfId="0" applyNumberFormat="1" applyFont="1" applyFill="1" applyBorder="1"/>
    <xf numFmtId="0" fontId="16" fillId="4" borderId="16" xfId="0" applyFont="1" applyFill="1" applyBorder="1"/>
    <xf numFmtId="0" fontId="15" fillId="4" borderId="1" xfId="0" applyFont="1" applyFill="1" applyBorder="1"/>
    <xf numFmtId="4" fontId="15" fillId="4" borderId="0" xfId="0" applyNumberFormat="1" applyFont="1" applyFill="1"/>
    <xf numFmtId="0" fontId="16" fillId="4" borderId="11" xfId="0" applyFont="1" applyFill="1" applyBorder="1"/>
    <xf numFmtId="0" fontId="10" fillId="3" borderId="1" xfId="0" applyFont="1" applyFill="1" applyBorder="1"/>
    <xf numFmtId="4" fontId="10" fillId="3" borderId="0" xfId="0" applyNumberFormat="1" applyFont="1" applyFill="1"/>
    <xf numFmtId="0" fontId="12" fillId="4" borderId="1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0" xfId="0" applyFont="1" applyFill="1"/>
    <xf numFmtId="0" fontId="15" fillId="4" borderId="23" xfId="0" applyFont="1" applyFill="1" applyBorder="1"/>
    <xf numFmtId="0" fontId="1" fillId="3" borderId="1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0A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youpa 2407">
      <a:dk1>
        <a:srgbClr val="000000"/>
      </a:dk1>
      <a:lt1>
        <a:srgbClr val="FFFFFF"/>
      </a:lt1>
      <a:dk2>
        <a:srgbClr val="445369"/>
      </a:dk2>
      <a:lt2>
        <a:srgbClr val="E7E6E6"/>
      </a:lt2>
      <a:accent1>
        <a:srgbClr val="174190"/>
      </a:accent1>
      <a:accent2>
        <a:srgbClr val="0E275A"/>
      </a:accent2>
      <a:accent3>
        <a:srgbClr val="FBBC42"/>
      </a:accent3>
      <a:accent4>
        <a:srgbClr val="D6AB53"/>
      </a:accent4>
      <a:accent5>
        <a:srgbClr val="007873"/>
      </a:accent5>
      <a:accent6>
        <a:srgbClr val="C5C5C5"/>
      </a:accent6>
      <a:hlink>
        <a:srgbClr val="007873"/>
      </a:hlink>
      <a:folHlink>
        <a:srgbClr val="00787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0525-21B5-C846-A613-2185CD12788D}">
  <dimension ref="A1:B4"/>
  <sheetViews>
    <sheetView workbookViewId="0"/>
  </sheetViews>
  <sheetFormatPr baseColWidth="10" defaultRowHeight="15.75"/>
  <cols>
    <col min="1" max="1" width="19" bestFit="1" customWidth="1"/>
    <col min="2" max="2" width="47.5" bestFit="1" customWidth="1"/>
  </cols>
  <sheetData>
    <row r="1" spans="1:2" ht="78" customHeight="1">
      <c r="A1" s="5" t="s">
        <v>68</v>
      </c>
      <c r="B1" s="3" t="s">
        <v>71</v>
      </c>
    </row>
    <row r="2" spans="1:2" ht="63.75">
      <c r="A2" s="6" t="s">
        <v>43</v>
      </c>
      <c r="B2" s="3" t="s">
        <v>67</v>
      </c>
    </row>
    <row r="3" spans="1:2" ht="76.5">
      <c r="A3" s="6" t="s">
        <v>59</v>
      </c>
      <c r="B3" s="3" t="s">
        <v>66</v>
      </c>
    </row>
    <row r="4" spans="1:2">
      <c r="B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3A23-966A-1E4A-986E-10481FC8CE29}">
  <dimension ref="A1:E46"/>
  <sheetViews>
    <sheetView zoomScaleNormal="100" workbookViewId="0">
      <selection activeCell="F9" sqref="F9"/>
    </sheetView>
  </sheetViews>
  <sheetFormatPr baseColWidth="10" defaultRowHeight="15.75"/>
  <cols>
    <col min="1" max="1" width="23.125" bestFit="1" customWidth="1"/>
    <col min="2" max="2" width="19.375" customWidth="1"/>
    <col min="3" max="3" width="13.375" customWidth="1"/>
    <col min="4" max="4" width="21.25" customWidth="1"/>
    <col min="5" max="5" width="30.5" bestFit="1" customWidth="1"/>
  </cols>
  <sheetData>
    <row r="1" spans="1:5">
      <c r="A1" s="89" t="s">
        <v>65</v>
      </c>
      <c r="B1" s="90"/>
      <c r="C1" s="90"/>
      <c r="D1" s="90"/>
      <c r="E1" s="91"/>
    </row>
    <row r="2" spans="1:5">
      <c r="A2" s="92"/>
      <c r="B2" s="93"/>
      <c r="C2" s="93"/>
      <c r="D2" s="93"/>
      <c r="E2" s="94"/>
    </row>
    <row r="3" spans="1:5">
      <c r="A3" s="32" t="s">
        <v>0</v>
      </c>
      <c r="B3" s="43" t="s">
        <v>78</v>
      </c>
      <c r="C3" s="43" t="s">
        <v>79</v>
      </c>
      <c r="D3" s="43" t="s">
        <v>42</v>
      </c>
      <c r="E3" s="44" t="s">
        <v>1</v>
      </c>
    </row>
    <row r="4" spans="1:5">
      <c r="A4" s="33" t="s">
        <v>2</v>
      </c>
      <c r="B4" s="17">
        <f>SUM(B5:B13)</f>
        <v>2780.9</v>
      </c>
      <c r="C4" s="17">
        <f t="shared" ref="C4:D4" si="0">SUM(C5:C13)</f>
        <v>3186.35</v>
      </c>
      <c r="D4" s="17">
        <f t="shared" si="0"/>
        <v>2869.1500000000005</v>
      </c>
      <c r="E4" s="34"/>
    </row>
    <row r="5" spans="1:5">
      <c r="A5" s="11" t="s">
        <v>3</v>
      </c>
      <c r="B5" s="10">
        <v>700</v>
      </c>
      <c r="C5" s="9">
        <v>700</v>
      </c>
      <c r="D5" s="9">
        <v>700</v>
      </c>
      <c r="E5" s="19" t="s">
        <v>4</v>
      </c>
    </row>
    <row r="6" spans="1:5">
      <c r="A6" s="11" t="s">
        <v>5</v>
      </c>
      <c r="B6" s="10">
        <v>830</v>
      </c>
      <c r="C6" s="9">
        <v>800</v>
      </c>
      <c r="D6" s="9">
        <v>625</v>
      </c>
      <c r="E6" s="19" t="s">
        <v>6</v>
      </c>
    </row>
    <row r="7" spans="1:5">
      <c r="A7" s="11" t="s">
        <v>7</v>
      </c>
      <c r="B7" s="10">
        <v>137.19999999999999</v>
      </c>
      <c r="C7" s="9">
        <v>150</v>
      </c>
      <c r="D7" s="9">
        <v>162.4</v>
      </c>
      <c r="E7" s="19"/>
    </row>
    <row r="8" spans="1:5">
      <c r="A8" s="11" t="s">
        <v>69</v>
      </c>
      <c r="B8" s="10">
        <v>89.75</v>
      </c>
      <c r="C8" s="9">
        <v>100</v>
      </c>
      <c r="D8" s="9">
        <v>87</v>
      </c>
      <c r="E8" s="19"/>
    </row>
    <row r="9" spans="1:5">
      <c r="A9" s="11" t="s">
        <v>8</v>
      </c>
      <c r="B9" s="10">
        <v>263.10000000000002</v>
      </c>
      <c r="C9" s="9">
        <v>250</v>
      </c>
      <c r="D9" s="9">
        <v>214.95</v>
      </c>
      <c r="E9" s="19" t="s">
        <v>70</v>
      </c>
    </row>
    <row r="10" spans="1:5">
      <c r="A10" s="11" t="s">
        <v>9</v>
      </c>
      <c r="B10" s="10">
        <v>520</v>
      </c>
      <c r="C10" s="9">
        <v>500</v>
      </c>
      <c r="D10" s="9">
        <v>430</v>
      </c>
      <c r="E10" s="19"/>
    </row>
    <row r="11" spans="1:5">
      <c r="A11" s="11" t="s">
        <v>10</v>
      </c>
      <c r="B11" s="10">
        <v>150</v>
      </c>
      <c r="C11" s="9">
        <v>200</v>
      </c>
      <c r="D11" s="9">
        <v>150</v>
      </c>
      <c r="E11" s="19"/>
    </row>
    <row r="12" spans="1:5">
      <c r="A12" s="11" t="s">
        <v>11</v>
      </c>
      <c r="B12" s="10">
        <v>90.85</v>
      </c>
      <c r="C12" s="9">
        <v>50</v>
      </c>
      <c r="D12" s="9">
        <v>46.5</v>
      </c>
      <c r="E12" s="19"/>
    </row>
    <row r="13" spans="1:5">
      <c r="A13" s="12" t="s">
        <v>12</v>
      </c>
      <c r="B13" s="10"/>
      <c r="C13" s="9">
        <f>ROUND((C44/100*3.5)*2,1)/2</f>
        <v>436.35</v>
      </c>
      <c r="D13" s="9">
        <f>ROUND((D44/100*3.5)*2,1)/2</f>
        <v>453.3</v>
      </c>
      <c r="E13" s="19" t="s">
        <v>13</v>
      </c>
    </row>
    <row r="14" spans="1:5">
      <c r="A14" s="33" t="s">
        <v>14</v>
      </c>
      <c r="B14" s="17">
        <f>SUM(B15:B26)</f>
        <v>8384.7999999999993</v>
      </c>
      <c r="C14" s="17">
        <f>SUM(C15:C26)</f>
        <v>8400</v>
      </c>
      <c r="D14" s="17">
        <f t="shared" ref="D14" si="1">SUM(D15:D26)</f>
        <v>7738.75</v>
      </c>
      <c r="E14" s="34"/>
    </row>
    <row r="15" spans="1:5">
      <c r="A15" s="11" t="s">
        <v>15</v>
      </c>
      <c r="B15" s="9">
        <v>1380.4</v>
      </c>
      <c r="C15" s="9">
        <v>900</v>
      </c>
      <c r="D15" s="9">
        <v>864.5</v>
      </c>
      <c r="E15" s="11"/>
    </row>
    <row r="16" spans="1:5">
      <c r="A16" s="11" t="s">
        <v>16</v>
      </c>
      <c r="B16" s="10">
        <v>800</v>
      </c>
      <c r="C16" s="9">
        <v>800</v>
      </c>
      <c r="D16" s="9">
        <v>800</v>
      </c>
      <c r="E16" s="19"/>
    </row>
    <row r="17" spans="1:5">
      <c r="A17" s="11" t="s">
        <v>17</v>
      </c>
      <c r="B17" s="10">
        <v>130.69999999999999</v>
      </c>
      <c r="C17" s="9">
        <v>200</v>
      </c>
      <c r="D17" s="9">
        <v>176.8</v>
      </c>
      <c r="E17" s="19"/>
    </row>
    <row r="18" spans="1:5">
      <c r="A18" s="11" t="s">
        <v>18</v>
      </c>
      <c r="B18" s="16">
        <v>1040.6500000000001</v>
      </c>
      <c r="C18" s="14">
        <v>1200</v>
      </c>
      <c r="D18" s="14">
        <v>1070</v>
      </c>
      <c r="E18" s="35"/>
    </row>
    <row r="19" spans="1:5">
      <c r="A19" s="21" t="s">
        <v>19</v>
      </c>
      <c r="B19" s="15">
        <v>2840.35</v>
      </c>
      <c r="C19" s="13">
        <v>3000</v>
      </c>
      <c r="D19" s="13">
        <v>2650.95</v>
      </c>
      <c r="E19" s="36"/>
    </row>
    <row r="20" spans="1:5">
      <c r="A20" s="11" t="s">
        <v>20</v>
      </c>
      <c r="B20" s="10">
        <v>0</v>
      </c>
      <c r="C20" s="9">
        <v>0</v>
      </c>
      <c r="D20" s="9">
        <v>0</v>
      </c>
      <c r="E20" s="19"/>
    </row>
    <row r="21" spans="1:5">
      <c r="A21" s="11" t="s">
        <v>21</v>
      </c>
      <c r="B21" s="10">
        <v>188.45</v>
      </c>
      <c r="C21" s="9">
        <v>200</v>
      </c>
      <c r="D21" s="9">
        <v>164.85</v>
      </c>
      <c r="E21" s="19"/>
    </row>
    <row r="22" spans="1:5">
      <c r="A22" s="12" t="s">
        <v>22</v>
      </c>
      <c r="B22" s="16">
        <v>420</v>
      </c>
      <c r="C22" s="14">
        <v>500</v>
      </c>
      <c r="D22" s="14">
        <v>470</v>
      </c>
      <c r="E22" s="35"/>
    </row>
    <row r="23" spans="1:5">
      <c r="A23" s="11" t="s">
        <v>23</v>
      </c>
      <c r="B23" s="10">
        <v>210</v>
      </c>
      <c r="C23" s="9">
        <v>200</v>
      </c>
      <c r="D23" s="9">
        <v>190</v>
      </c>
      <c r="E23" s="19"/>
    </row>
    <row r="24" spans="1:5">
      <c r="A24" s="11" t="s">
        <v>24</v>
      </c>
      <c r="B24" s="10">
        <v>600</v>
      </c>
      <c r="C24" s="9">
        <v>500</v>
      </c>
      <c r="D24" s="9">
        <v>500</v>
      </c>
      <c r="E24" s="19"/>
    </row>
    <row r="25" spans="1:5">
      <c r="A25" s="11" t="s">
        <v>25</v>
      </c>
      <c r="B25" s="10">
        <v>87.2</v>
      </c>
      <c r="C25" s="9">
        <v>100</v>
      </c>
      <c r="D25" s="9">
        <v>62.4</v>
      </c>
      <c r="E25" s="19"/>
    </row>
    <row r="26" spans="1:5">
      <c r="A26" s="11" t="s">
        <v>26</v>
      </c>
      <c r="B26" s="9">
        <v>687.05</v>
      </c>
      <c r="C26" s="9">
        <v>800</v>
      </c>
      <c r="D26" s="9">
        <v>789.25</v>
      </c>
      <c r="E26" s="11"/>
    </row>
    <row r="27" spans="1:5">
      <c r="A27" s="33" t="s">
        <v>27</v>
      </c>
      <c r="B27" s="17">
        <f>SUM(B28)</f>
        <v>880</v>
      </c>
      <c r="C27" s="17">
        <f t="shared" ref="C27:D27" si="2">SUM(C28)</f>
        <v>880</v>
      </c>
      <c r="D27" s="17">
        <f t="shared" si="2"/>
        <v>880</v>
      </c>
      <c r="E27" s="34"/>
    </row>
    <row r="28" spans="1:5">
      <c r="A28" s="37" t="s">
        <v>28</v>
      </c>
      <c r="B28" s="18">
        <v>880</v>
      </c>
      <c r="C28" s="18">
        <v>880</v>
      </c>
      <c r="D28" s="18">
        <v>880</v>
      </c>
      <c r="E28" s="19"/>
    </row>
    <row r="29" spans="1:5">
      <c r="A29" s="33" t="s">
        <v>72</v>
      </c>
      <c r="B29" s="17">
        <f>SUM(B4+B14+B27)</f>
        <v>12045.699999999999</v>
      </c>
      <c r="C29" s="17">
        <f t="shared" ref="C29:D29" si="3">SUM(C4+C14+C27)</f>
        <v>12466.35</v>
      </c>
      <c r="D29" s="17">
        <f t="shared" si="3"/>
        <v>11487.900000000001</v>
      </c>
      <c r="E29" s="34"/>
    </row>
    <row r="30" spans="1:5" ht="16.5" thickBot="1">
      <c r="A30" s="28" t="s">
        <v>58</v>
      </c>
      <c r="B30" s="26">
        <f>IF(B44-B29&gt;0,B44-B29,0)</f>
        <v>507.15000000000146</v>
      </c>
      <c r="C30" s="1">
        <f>IF(C44-C29&gt;0,C44-C29,0)</f>
        <v>1</v>
      </c>
      <c r="D30" s="1">
        <f>IF(D44-D29&gt;0,D44-D29,0)</f>
        <v>1463.6499999999978</v>
      </c>
      <c r="E30" s="38"/>
    </row>
    <row r="31" spans="1:5" ht="16.5" thickTop="1">
      <c r="A31" s="29" t="s">
        <v>73</v>
      </c>
      <c r="B31" s="27">
        <f>B29+B30</f>
        <v>12552.85</v>
      </c>
      <c r="C31" s="20">
        <f t="shared" ref="C31:D31" si="4">C29+C30</f>
        <v>12467.35</v>
      </c>
      <c r="D31" s="20">
        <f t="shared" si="4"/>
        <v>12951.55</v>
      </c>
      <c r="E31" s="39"/>
    </row>
    <row r="32" spans="1:5">
      <c r="A32" s="40"/>
      <c r="B32" s="22"/>
      <c r="C32" s="22"/>
      <c r="D32" s="22"/>
      <c r="E32" s="23"/>
    </row>
    <row r="33" spans="1:5">
      <c r="A33" s="32" t="s">
        <v>29</v>
      </c>
      <c r="B33" s="43" t="s">
        <v>78</v>
      </c>
      <c r="C33" s="43" t="s">
        <v>79</v>
      </c>
      <c r="D33" s="43" t="s">
        <v>42</v>
      </c>
      <c r="E33" s="44" t="s">
        <v>1</v>
      </c>
    </row>
    <row r="34" spans="1:5">
      <c r="A34" s="33" t="s">
        <v>30</v>
      </c>
      <c r="B34" s="17">
        <f>SUM(B35:B36)</f>
        <v>385</v>
      </c>
      <c r="C34" s="17">
        <f t="shared" ref="C34:D34" si="5">SUM(C35:C36)</f>
        <v>470</v>
      </c>
      <c r="D34" s="17">
        <f t="shared" si="5"/>
        <v>501</v>
      </c>
      <c r="E34" s="34"/>
    </row>
    <row r="35" spans="1:5">
      <c r="A35" s="25" t="s">
        <v>31</v>
      </c>
      <c r="B35" s="24">
        <v>385</v>
      </c>
      <c r="C35" s="9">
        <v>350</v>
      </c>
      <c r="D35" s="9">
        <v>365</v>
      </c>
      <c r="E35" s="41"/>
    </row>
    <row r="36" spans="1:5">
      <c r="A36" s="25" t="s">
        <v>32</v>
      </c>
      <c r="B36" s="24">
        <v>0</v>
      </c>
      <c r="C36" s="9">
        <v>120</v>
      </c>
      <c r="D36" s="9">
        <v>136</v>
      </c>
      <c r="E36" s="41" t="s">
        <v>33</v>
      </c>
    </row>
    <row r="37" spans="1:5">
      <c r="A37" s="33" t="s">
        <v>34</v>
      </c>
      <c r="B37" s="17">
        <f>SUM(B38:B40)</f>
        <v>12140</v>
      </c>
      <c r="C37" s="17">
        <f t="shared" ref="C37:D37" si="6">SUM(C38:C40)</f>
        <v>11967.35</v>
      </c>
      <c r="D37" s="17">
        <f t="shared" si="6"/>
        <v>12424</v>
      </c>
      <c r="E37" s="34"/>
    </row>
    <row r="38" spans="1:5">
      <c r="A38" s="11" t="s">
        <v>75</v>
      </c>
      <c r="B38" s="10">
        <v>2000</v>
      </c>
      <c r="C38" s="9">
        <v>1767.35</v>
      </c>
      <c r="D38" s="9">
        <v>2264</v>
      </c>
      <c r="E38" s="19"/>
    </row>
    <row r="39" spans="1:5">
      <c r="A39" s="11" t="s">
        <v>35</v>
      </c>
      <c r="B39" s="10">
        <v>10000</v>
      </c>
      <c r="C39" s="9">
        <v>10000</v>
      </c>
      <c r="D39" s="9">
        <v>10000</v>
      </c>
      <c r="E39" s="19"/>
    </row>
    <row r="40" spans="1:5">
      <c r="A40" s="12" t="s">
        <v>36</v>
      </c>
      <c r="B40" s="16">
        <v>140</v>
      </c>
      <c r="C40" s="9">
        <v>200</v>
      </c>
      <c r="D40" s="9">
        <v>160</v>
      </c>
      <c r="E40" s="35" t="s">
        <v>37</v>
      </c>
    </row>
    <row r="41" spans="1:5">
      <c r="A41" s="33" t="s">
        <v>38</v>
      </c>
      <c r="B41" s="17">
        <f t="shared" ref="B41:C41" si="7">SUM(B42:B43)</f>
        <v>27.85</v>
      </c>
      <c r="C41" s="17">
        <f t="shared" si="7"/>
        <v>30</v>
      </c>
      <c r="D41" s="17">
        <f>SUM(D42:D43)</f>
        <v>26.549999999999997</v>
      </c>
      <c r="E41" s="34"/>
    </row>
    <row r="42" spans="1:5">
      <c r="A42" s="11" t="s">
        <v>39</v>
      </c>
      <c r="B42" s="10">
        <v>19.5</v>
      </c>
      <c r="C42" s="10">
        <v>20</v>
      </c>
      <c r="D42" s="10">
        <v>18.45</v>
      </c>
      <c r="E42" s="11" t="s">
        <v>40</v>
      </c>
    </row>
    <row r="43" spans="1:5">
      <c r="A43" s="11" t="s">
        <v>41</v>
      </c>
      <c r="B43" s="10">
        <v>8.35</v>
      </c>
      <c r="C43" s="10">
        <v>10</v>
      </c>
      <c r="D43" s="10">
        <v>8.1</v>
      </c>
      <c r="E43" s="11"/>
    </row>
    <row r="44" spans="1:5">
      <c r="A44" s="33" t="s">
        <v>74</v>
      </c>
      <c r="B44" s="17">
        <f>SUM(B37+B34+B41)</f>
        <v>12552.85</v>
      </c>
      <c r="C44" s="17">
        <f>SUM(C37+C34+C41)</f>
        <v>12467.35</v>
      </c>
      <c r="D44" s="17">
        <f>SUM(D37+D34+D41)</f>
        <v>12951.55</v>
      </c>
      <c r="E44" s="34"/>
    </row>
    <row r="45" spans="1:5" ht="16.5" thickBot="1">
      <c r="A45" s="31" t="s">
        <v>57</v>
      </c>
      <c r="B45" s="30">
        <f>IF(B29-B44&gt;0,B29-B44,0)</f>
        <v>0</v>
      </c>
      <c r="C45" s="2">
        <f>IF(C29-C44&gt;0,C29-C44,0)</f>
        <v>0</v>
      </c>
      <c r="D45" s="2">
        <f>IF(D29-D44&gt;0,D29-D44,0)</f>
        <v>0</v>
      </c>
      <c r="E45" s="42"/>
    </row>
    <row r="46" spans="1:5" ht="16.5" thickTop="1">
      <c r="A46" s="29" t="s">
        <v>73</v>
      </c>
      <c r="B46" s="27">
        <f>SUM(B44:B45)</f>
        <v>12552.85</v>
      </c>
      <c r="C46" s="27">
        <f t="shared" ref="C46:D46" si="8">SUM(C44:C45)</f>
        <v>12467.35</v>
      </c>
      <c r="D46" s="27">
        <f t="shared" si="8"/>
        <v>12951.55</v>
      </c>
      <c r="E46" s="39"/>
    </row>
  </sheetData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C3E5-A571-4E40-AE61-4EA0F3CE62AA}">
  <dimension ref="A1:D21"/>
  <sheetViews>
    <sheetView workbookViewId="0">
      <selection activeCell="F16" sqref="F16"/>
    </sheetView>
  </sheetViews>
  <sheetFormatPr baseColWidth="10" defaultRowHeight="15.75"/>
  <cols>
    <col min="1" max="1" width="22.5" bestFit="1" customWidth="1"/>
    <col min="2" max="2" width="10.875" customWidth="1"/>
    <col min="3" max="3" width="23.75" bestFit="1" customWidth="1"/>
    <col min="4" max="4" width="10.875" customWidth="1"/>
  </cols>
  <sheetData>
    <row r="1" spans="1:4">
      <c r="A1" s="92" t="s">
        <v>60</v>
      </c>
      <c r="B1" s="95"/>
      <c r="C1" s="95"/>
      <c r="D1" s="94"/>
    </row>
    <row r="2" spans="1:4">
      <c r="A2" s="92"/>
      <c r="B2" s="95"/>
      <c r="C2" s="95"/>
      <c r="D2" s="94"/>
    </row>
    <row r="3" spans="1:4">
      <c r="A3" s="33" t="s">
        <v>44</v>
      </c>
      <c r="B3" s="100" t="s">
        <v>45</v>
      </c>
      <c r="C3" s="45" t="s">
        <v>46</v>
      </c>
      <c r="D3" s="99" t="s">
        <v>45</v>
      </c>
    </row>
    <row r="4" spans="1:4">
      <c r="A4" s="37" t="s">
        <v>47</v>
      </c>
      <c r="B4" s="10">
        <v>77.05</v>
      </c>
      <c r="C4" s="46" t="s">
        <v>48</v>
      </c>
      <c r="D4" s="47">
        <f>D5</f>
        <v>1081.4000000000001</v>
      </c>
    </row>
    <row r="5" spans="1:4">
      <c r="A5" s="37" t="s">
        <v>49</v>
      </c>
      <c r="B5" s="10">
        <v>4832.1499999999996</v>
      </c>
      <c r="C5" s="48" t="s">
        <v>50</v>
      </c>
      <c r="D5" s="10">
        <v>1081.4000000000001</v>
      </c>
    </row>
    <row r="6" spans="1:4">
      <c r="A6" s="37" t="s">
        <v>51</v>
      </c>
      <c r="B6" s="10">
        <v>0</v>
      </c>
      <c r="C6" s="49" t="s">
        <v>52</v>
      </c>
      <c r="D6" s="50">
        <f>SUM(D7,D8,D9)</f>
        <v>4327.8</v>
      </c>
    </row>
    <row r="7" spans="1:4">
      <c r="A7" s="37" t="s">
        <v>53</v>
      </c>
      <c r="B7" s="10">
        <v>500</v>
      </c>
      <c r="C7" s="48" t="s">
        <v>52</v>
      </c>
      <c r="D7" s="10">
        <v>2500</v>
      </c>
    </row>
    <row r="8" spans="1:4">
      <c r="A8" s="37"/>
      <c r="B8" s="10"/>
      <c r="C8" s="48" t="s">
        <v>54</v>
      </c>
      <c r="D8" s="10">
        <v>1760</v>
      </c>
    </row>
    <row r="9" spans="1:4" ht="16.5" thickBot="1">
      <c r="A9" s="37"/>
      <c r="B9" s="10"/>
      <c r="C9" s="51" t="s">
        <v>55</v>
      </c>
      <c r="D9" s="52">
        <v>67.8</v>
      </c>
    </row>
    <row r="10" spans="1:4" ht="16.5" thickTop="1">
      <c r="A10" s="53" t="s">
        <v>76</v>
      </c>
      <c r="B10" s="27">
        <f>SUM(B4:B7)</f>
        <v>5409.2</v>
      </c>
      <c r="C10" s="54" t="s">
        <v>77</v>
      </c>
      <c r="D10" s="27">
        <f>SUM(D4,D6)</f>
        <v>5409.2000000000007</v>
      </c>
    </row>
    <row r="11" spans="1:4">
      <c r="A11" s="4"/>
      <c r="B11" s="7"/>
      <c r="C11" s="7"/>
      <c r="D11" s="7"/>
    </row>
    <row r="12" spans="1:4">
      <c r="A12" s="4"/>
      <c r="B12" s="7"/>
      <c r="C12" s="7"/>
      <c r="D12" s="7"/>
    </row>
    <row r="13" spans="1:4">
      <c r="A13" s="92" t="s">
        <v>61</v>
      </c>
      <c r="B13" s="95"/>
      <c r="C13" s="95"/>
      <c r="D13" s="95"/>
    </row>
    <row r="14" spans="1:4">
      <c r="A14" s="92"/>
      <c r="B14" s="95"/>
      <c r="C14" s="95"/>
      <c r="D14" s="95"/>
    </row>
    <row r="15" spans="1:4">
      <c r="A15" s="45" t="s">
        <v>44</v>
      </c>
      <c r="B15" s="100" t="s">
        <v>45</v>
      </c>
      <c r="C15" s="45" t="s">
        <v>46</v>
      </c>
      <c r="D15" s="99" t="s">
        <v>45</v>
      </c>
    </row>
    <row r="16" spans="1:4">
      <c r="A16" s="55" t="s">
        <v>47</v>
      </c>
      <c r="B16" s="10">
        <v>77.05</v>
      </c>
      <c r="C16" s="46" t="s">
        <v>48</v>
      </c>
      <c r="D16" s="47">
        <f>D17</f>
        <v>1081.4000000000001</v>
      </c>
    </row>
    <row r="17" spans="1:4">
      <c r="A17" s="55" t="s">
        <v>49</v>
      </c>
      <c r="B17" s="10">
        <v>4832.1499999999996</v>
      </c>
      <c r="C17" s="48" t="s">
        <v>50</v>
      </c>
      <c r="D17" s="10">
        <v>1081.4000000000001</v>
      </c>
    </row>
    <row r="18" spans="1:4">
      <c r="A18" s="55" t="s">
        <v>51</v>
      </c>
      <c r="B18" s="10">
        <v>0</v>
      </c>
      <c r="C18" s="49" t="s">
        <v>52</v>
      </c>
      <c r="D18" s="50">
        <f>SUM(D19,D20)</f>
        <v>4327.8</v>
      </c>
    </row>
    <row r="19" spans="1:4">
      <c r="A19" s="55" t="s">
        <v>53</v>
      </c>
      <c r="B19" s="10">
        <v>500</v>
      </c>
      <c r="C19" s="48" t="s">
        <v>52</v>
      </c>
      <c r="D19" s="10">
        <v>2567.8000000000002</v>
      </c>
    </row>
    <row r="20" spans="1:4" ht="16.5" thickBot="1">
      <c r="A20" s="55"/>
      <c r="B20" s="10"/>
      <c r="C20" s="48" t="s">
        <v>54</v>
      </c>
      <c r="D20" s="10">
        <v>1760</v>
      </c>
    </row>
    <row r="21" spans="1:4" ht="16.5" thickTop="1">
      <c r="A21" s="53" t="s">
        <v>76</v>
      </c>
      <c r="B21" s="27">
        <f>SUM(B16:B19)</f>
        <v>5409.2</v>
      </c>
      <c r="C21" s="54" t="s">
        <v>77</v>
      </c>
      <c r="D21" s="27">
        <f>SUM(D16,D18)</f>
        <v>5409.2000000000007</v>
      </c>
    </row>
  </sheetData>
  <mergeCells count="2">
    <mergeCell ref="A1:D2"/>
    <mergeCell ref="A13:D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E7D7-1EA8-CC4E-B715-39B8D827B091}">
  <dimension ref="A1:C46"/>
  <sheetViews>
    <sheetView tabSelected="1" workbookViewId="0">
      <selection activeCell="E10" sqref="E10"/>
    </sheetView>
  </sheetViews>
  <sheetFormatPr baseColWidth="10" defaultRowHeight="15.75"/>
  <cols>
    <col min="1" max="1" width="24.875" customWidth="1"/>
    <col min="2" max="2" width="13.875" customWidth="1"/>
    <col min="3" max="3" width="30.5" bestFit="1" customWidth="1"/>
  </cols>
  <sheetData>
    <row r="1" spans="1:3">
      <c r="A1" s="96" t="s">
        <v>62</v>
      </c>
      <c r="B1" s="97"/>
      <c r="C1" s="98"/>
    </row>
    <row r="2" spans="1:3">
      <c r="A2" s="96"/>
      <c r="B2" s="97"/>
      <c r="C2" s="98"/>
    </row>
    <row r="3" spans="1:3">
      <c r="A3" s="56" t="s">
        <v>0</v>
      </c>
      <c r="B3" s="56"/>
      <c r="C3" s="57" t="s">
        <v>1</v>
      </c>
    </row>
    <row r="4" spans="1:3">
      <c r="A4" s="58" t="s">
        <v>2</v>
      </c>
      <c r="B4" s="59">
        <f>SUM(B5:B13)</f>
        <v>3244.5</v>
      </c>
      <c r="C4" s="60"/>
    </row>
    <row r="5" spans="1:3">
      <c r="A5" s="61" t="s">
        <v>3</v>
      </c>
      <c r="B5" s="62">
        <v>700</v>
      </c>
      <c r="C5" s="63" t="s">
        <v>4</v>
      </c>
    </row>
    <row r="6" spans="1:3">
      <c r="A6" s="61" t="s">
        <v>5</v>
      </c>
      <c r="B6" s="62">
        <v>800</v>
      </c>
      <c r="C6" s="63" t="s">
        <v>6</v>
      </c>
    </row>
    <row r="7" spans="1:3">
      <c r="A7" s="61" t="s">
        <v>7</v>
      </c>
      <c r="B7" s="62">
        <v>150</v>
      </c>
      <c r="C7" s="63"/>
    </row>
    <row r="8" spans="1:3">
      <c r="A8" s="61" t="s">
        <v>69</v>
      </c>
      <c r="B8" s="62">
        <v>100</v>
      </c>
      <c r="C8" s="63"/>
    </row>
    <row r="9" spans="1:3">
      <c r="A9" s="61" t="s">
        <v>8</v>
      </c>
      <c r="B9" s="62">
        <v>300</v>
      </c>
      <c r="C9" s="63" t="s">
        <v>70</v>
      </c>
    </row>
    <row r="10" spans="1:3">
      <c r="A10" s="61" t="s">
        <v>9</v>
      </c>
      <c r="B10" s="62">
        <v>500</v>
      </c>
      <c r="C10" s="63"/>
    </row>
    <row r="11" spans="1:3">
      <c r="A11" s="61" t="s">
        <v>10</v>
      </c>
      <c r="B11" s="62">
        <v>200</v>
      </c>
      <c r="C11" s="63"/>
    </row>
    <row r="12" spans="1:3">
      <c r="A12" s="61" t="s">
        <v>11</v>
      </c>
      <c r="B12" s="62">
        <v>50</v>
      </c>
      <c r="C12" s="63"/>
    </row>
    <row r="13" spans="1:3">
      <c r="A13" s="61" t="s">
        <v>12</v>
      </c>
      <c r="B13" s="62">
        <f>ROUND((B44/100*3.5)*2,1)/2</f>
        <v>444.5</v>
      </c>
      <c r="C13" s="63" t="s">
        <v>13</v>
      </c>
    </row>
    <row r="14" spans="1:3">
      <c r="A14" s="58" t="s">
        <v>14</v>
      </c>
      <c r="B14" s="59">
        <f>SUM(B15:B26)</f>
        <v>8200</v>
      </c>
      <c r="C14" s="60"/>
    </row>
    <row r="15" spans="1:3">
      <c r="A15" s="61" t="s">
        <v>15</v>
      </c>
      <c r="B15" s="62">
        <v>700</v>
      </c>
      <c r="C15" s="64"/>
    </row>
    <row r="16" spans="1:3">
      <c r="A16" s="61" t="s">
        <v>16</v>
      </c>
      <c r="B16" s="62">
        <v>800</v>
      </c>
      <c r="C16" s="64"/>
    </row>
    <row r="17" spans="1:3">
      <c r="A17" s="61" t="s">
        <v>17</v>
      </c>
      <c r="B17" s="62">
        <v>200</v>
      </c>
      <c r="C17" s="64"/>
    </row>
    <row r="18" spans="1:3">
      <c r="A18" s="65" t="s">
        <v>18</v>
      </c>
      <c r="B18" s="66">
        <v>1200</v>
      </c>
      <c r="C18" s="67"/>
    </row>
    <row r="19" spans="1:3">
      <c r="A19" s="68" t="s">
        <v>19</v>
      </c>
      <c r="B19" s="69">
        <v>3000</v>
      </c>
      <c r="C19" s="70"/>
    </row>
    <row r="20" spans="1:3">
      <c r="A20" s="61" t="s">
        <v>20</v>
      </c>
      <c r="B20" s="62">
        <v>0</v>
      </c>
      <c r="C20" s="64"/>
    </row>
    <row r="21" spans="1:3">
      <c r="A21" s="61" t="s">
        <v>21</v>
      </c>
      <c r="B21" s="62">
        <v>200</v>
      </c>
      <c r="C21" s="71"/>
    </row>
    <row r="22" spans="1:3">
      <c r="A22" s="65" t="s">
        <v>22</v>
      </c>
      <c r="B22" s="66">
        <v>500</v>
      </c>
      <c r="C22" s="72"/>
    </row>
    <row r="23" spans="1:3">
      <c r="A23" s="61" t="s">
        <v>23</v>
      </c>
      <c r="B23" s="62">
        <v>200</v>
      </c>
      <c r="C23" s="64"/>
    </row>
    <row r="24" spans="1:3">
      <c r="A24" s="61" t="s">
        <v>24</v>
      </c>
      <c r="B24" s="62">
        <v>500</v>
      </c>
      <c r="C24" s="71"/>
    </row>
    <row r="25" spans="1:3">
      <c r="A25" s="61" t="s">
        <v>25</v>
      </c>
      <c r="B25" s="62">
        <v>100</v>
      </c>
      <c r="C25" s="63"/>
    </row>
    <row r="26" spans="1:3">
      <c r="A26" s="61" t="s">
        <v>26</v>
      </c>
      <c r="B26" s="62">
        <v>800</v>
      </c>
      <c r="C26" s="64"/>
    </row>
    <row r="27" spans="1:3">
      <c r="A27" s="58" t="s">
        <v>27</v>
      </c>
      <c r="B27" s="59">
        <f>SUM(B28)</f>
        <v>880</v>
      </c>
      <c r="C27" s="60"/>
    </row>
    <row r="28" spans="1:3">
      <c r="A28" s="61" t="s">
        <v>54</v>
      </c>
      <c r="B28" s="62">
        <v>880</v>
      </c>
      <c r="C28" s="63"/>
    </row>
    <row r="29" spans="1:3">
      <c r="A29" s="73" t="s">
        <v>72</v>
      </c>
      <c r="B29" s="74">
        <f>SUM(B4+B14+B27)</f>
        <v>12324.5</v>
      </c>
      <c r="C29" s="75"/>
    </row>
    <row r="30" spans="1:3" ht="16.5" thickBot="1">
      <c r="A30" s="68" t="s">
        <v>64</v>
      </c>
      <c r="B30" s="69">
        <f>IF(B44-B29&gt;0,B44-B29,0)</f>
        <v>375.5</v>
      </c>
      <c r="C30" s="76"/>
    </row>
    <row r="31" spans="1:3" ht="16.5" thickTop="1">
      <c r="A31" s="77" t="s">
        <v>73</v>
      </c>
      <c r="B31" s="78">
        <f>B29+B30</f>
        <v>12700</v>
      </c>
      <c r="C31" s="79"/>
    </row>
    <row r="32" spans="1:3">
      <c r="A32" s="80"/>
      <c r="B32" s="81"/>
      <c r="C32" s="82"/>
    </row>
    <row r="33" spans="1:3">
      <c r="A33" s="83" t="s">
        <v>29</v>
      </c>
      <c r="B33" s="84"/>
      <c r="C33" s="57" t="s">
        <v>1</v>
      </c>
    </row>
    <row r="34" spans="1:3">
      <c r="A34" s="58" t="s">
        <v>30</v>
      </c>
      <c r="B34" s="59">
        <f>SUM(B35:B36)</f>
        <v>470</v>
      </c>
      <c r="C34" s="60"/>
    </row>
    <row r="35" spans="1:3">
      <c r="A35" s="85" t="s">
        <v>31</v>
      </c>
      <c r="B35" s="62">
        <v>350</v>
      </c>
      <c r="C35" s="86"/>
    </row>
    <row r="36" spans="1:3">
      <c r="A36" s="85" t="s">
        <v>32</v>
      </c>
      <c r="B36" s="62">
        <v>120</v>
      </c>
      <c r="C36" s="86" t="s">
        <v>33</v>
      </c>
    </row>
    <row r="37" spans="1:3">
      <c r="A37" s="58" t="s">
        <v>34</v>
      </c>
      <c r="B37" s="59">
        <f>SUM(B38:B40)</f>
        <v>12200</v>
      </c>
      <c r="C37" s="60"/>
    </row>
    <row r="38" spans="1:3">
      <c r="A38" s="61" t="s">
        <v>75</v>
      </c>
      <c r="B38" s="62">
        <v>2000</v>
      </c>
      <c r="C38" s="63"/>
    </row>
    <row r="39" spans="1:3">
      <c r="A39" s="61" t="s">
        <v>35</v>
      </c>
      <c r="B39" s="62">
        <v>10000</v>
      </c>
      <c r="C39" s="63"/>
    </row>
    <row r="40" spans="1:3">
      <c r="A40" s="61" t="s">
        <v>36</v>
      </c>
      <c r="B40" s="62">
        <v>200</v>
      </c>
      <c r="C40" s="63" t="s">
        <v>37</v>
      </c>
    </row>
    <row r="41" spans="1:3">
      <c r="A41" s="58" t="s">
        <v>38</v>
      </c>
      <c r="B41" s="59">
        <f>SUM(B42:B43)</f>
        <v>30</v>
      </c>
      <c r="C41" s="60" t="s">
        <v>40</v>
      </c>
    </row>
    <row r="42" spans="1:3">
      <c r="A42" s="87" t="s">
        <v>39</v>
      </c>
      <c r="B42" s="62">
        <v>20</v>
      </c>
      <c r="C42" s="63"/>
    </row>
    <row r="43" spans="1:3">
      <c r="A43" s="61" t="s">
        <v>56</v>
      </c>
      <c r="B43" s="62">
        <v>10</v>
      </c>
      <c r="C43" s="63"/>
    </row>
    <row r="44" spans="1:3">
      <c r="A44" s="58" t="s">
        <v>74</v>
      </c>
      <c r="B44" s="59">
        <f>SUM(B37+B34+B41)</f>
        <v>12700</v>
      </c>
      <c r="C44" s="60"/>
    </row>
    <row r="45" spans="1:3" ht="16.5" thickBot="1">
      <c r="A45" s="61" t="s">
        <v>63</v>
      </c>
      <c r="B45" s="62">
        <f>IF(B29-B44&gt;0,B29-B44,0)</f>
        <v>0</v>
      </c>
      <c r="C45" s="63"/>
    </row>
    <row r="46" spans="1:3" ht="16.5" thickTop="1">
      <c r="A46" s="88" t="s">
        <v>73</v>
      </c>
      <c r="B46" s="78">
        <f>SUM(B44:B45)</f>
        <v>12700</v>
      </c>
      <c r="C46" s="79"/>
    </row>
  </sheetData>
  <mergeCells count="1">
    <mergeCell ref="A1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 beachten</vt:lpstr>
      <vt:lpstr>Jahresrechnung 2019</vt:lpstr>
      <vt:lpstr>Bilanz 2019</vt:lpstr>
      <vt:lpstr>Budget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DSJ</cp:lastModifiedBy>
  <dcterms:created xsi:type="dcterms:W3CDTF">2019-02-28T14:06:04Z</dcterms:created>
  <dcterms:modified xsi:type="dcterms:W3CDTF">2020-02-20T10:39:56Z</dcterms:modified>
</cp:coreProperties>
</file>